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7650" activeTab="0"/>
  </bookViews>
  <sheets>
    <sheet name="Dados" sheetId="1" r:id="rId1"/>
    <sheet name="Cálculos" sheetId="2" r:id="rId2"/>
    <sheet name="Gráficos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<sst xmlns="http://schemas.openxmlformats.org/spreadsheetml/2006/main" count="48" uniqueCount="48">
  <si>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Aluguel</t>
  </si>
  <si>
    <t>IPTU</t>
  </si>
  <si>
    <t>Pessoal</t>
  </si>
  <si>
    <t>A</t>
  </si>
  <si>
    <t>B</t>
  </si>
  <si>
    <t>C</t>
  </si>
  <si>
    <t>D</t>
  </si>
  <si>
    <t>E</t>
  </si>
  <si>
    <t>Área total 
disponível</t>
  </si>
  <si>
    <t>Área média 
ocupada por animal</t>
  </si>
  <si>
    <t>Idade média 
para abate</t>
  </si>
  <si>
    <t>Peso médio 
no abate</t>
  </si>
  <si>
    <t>Preço médio 
de venda do quilo</t>
  </si>
  <si>
    <t>Despesa mensal 
por animal</t>
  </si>
  <si>
    <t>Número máximo 
de animais</t>
  </si>
  <si>
    <t>Animais abatidos 
por mês</t>
  </si>
  <si>
    <t>Faturamento bruto 
mensal</t>
  </si>
  <si>
    <t>Despesa total 
mensal</t>
  </si>
  <si>
    <t>Faturamento líqüído
mensal</t>
  </si>
  <si>
    <t>Rateio das despesas 
fixas</t>
  </si>
  <si>
    <t>Luz, gás, telefone</t>
  </si>
  <si>
    <t>Distribuição da área entre os vários setores</t>
  </si>
  <si>
    <t>Distribuição da quantidade máxima de animais</t>
  </si>
  <si>
    <t>Faturamento e despesas</t>
  </si>
  <si>
    <t>Custo inicial 
do animal</t>
  </si>
  <si>
    <t xml:space="preserve">Rentabilidade
</t>
  </si>
  <si>
    <t>Margem</t>
  </si>
  <si>
    <t xml:space="preserve">Margem
</t>
  </si>
  <si>
    <t>Retorno sobre 
custo total</t>
  </si>
  <si>
    <t>Rentabilidade por animal</t>
  </si>
  <si>
    <t>Faturamento líqüído e rateio</t>
  </si>
  <si>
    <t>Retorno</t>
  </si>
  <si>
    <t>Vaca</t>
  </si>
  <si>
    <t>Bode</t>
  </si>
  <si>
    <t>Coelho</t>
  </si>
  <si>
    <t>Galinha</t>
  </si>
  <si>
    <t>Carneiro</t>
  </si>
  <si>
    <t xml:space="preserve">Despesas fixas mensais
</t>
  </si>
  <si>
    <t xml:space="preserve">Animal
</t>
  </si>
  <si>
    <t xml:space="preserve">Setor
</t>
  </si>
  <si>
    <t>Área total=</t>
  </si>
  <si>
    <t>Fração da área 
total ocupada</t>
  </si>
  <si>
    <t xml:space="preserve">Receita total
</t>
  </si>
  <si>
    <t xml:space="preserve">Resultado final
</t>
  </si>
  <si>
    <t xml:space="preserve">Retorno total
</t>
  </si>
  <si>
    <t xml:space="preserve">Despesa total
</t>
  </si>
  <si>
    <t>Aluguel (por metro quadrado)=</t>
  </si>
  <si>
    <t>IPTU (por metro quadrado)=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</si>
</sst>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%"/>
    <numFmt numFmtId="166" formatCode="_-* #,##0_-;\-* #,##0_-;_-* &quot;-&quot;??_-;_-@_-"/>
    <numFmt numFmtId="167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0" fillId="33" borderId="0" xfId="0" applyFill="1" applyAlignment="1">
      <alignment horizontal="right" wrapText="1"/>
    </xf>
    <xf numFmtId="0" fontId="28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164" fontId="28" fillId="0" borderId="0" xfId="0" applyNumberFormat="1" applyFont="1" applyAlignment="1">
      <alignment horizontal="right"/>
    </xf>
    <xf numFmtId="165" fontId="36" fillId="0" borderId="0" xfId="57" applyNumberFormat="1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0" fillId="33" borderId="0" xfId="0" applyFill="1" applyAlignment="1">
      <alignment horizontal="right" wrapText="1"/>
    </xf>
    <xf numFmtId="0" fontId="0" fillId="33" borderId="0" xfId="0" applyFill="1" applyAlignment="1">
      <alignment horizontal="right" vertical="center" wrapText="1"/>
    </xf>
    <xf numFmtId="9" fontId="28" fillId="0" borderId="0" xfId="57" applyFont="1" applyAlignment="1">
      <alignment/>
    </xf>
    <xf numFmtId="166" fontId="36" fillId="0" borderId="0" xfId="0" applyNumberFormat="1" applyFont="1" applyAlignment="1">
      <alignment/>
    </xf>
    <xf numFmtId="166" fontId="36" fillId="0" borderId="0" xfId="42" applyNumberFormat="1" applyFont="1" applyAlignment="1">
      <alignment/>
    </xf>
    <xf numFmtId="0" fontId="28" fillId="0" borderId="0" xfId="0" applyFont="1" applyAlignment="1">
      <alignment horizontal="right"/>
    </xf>
    <xf numFmtId="1" fontId="28" fillId="0" borderId="0" xfId="42" applyNumberFormat="1" applyFont="1" applyAlignment="1">
      <alignment horizontal="left"/>
    </xf>
    <xf numFmtId="164" fontId="36" fillId="0" borderId="0" xfId="42" applyNumberFormat="1" applyFont="1" applyAlignment="1">
      <alignment/>
    </xf>
    <xf numFmtId="164" fontId="28" fillId="0" borderId="0" xfId="0" applyNumberFormat="1" applyFont="1" applyAlignment="1">
      <alignment horizontal="left"/>
    </xf>
    <xf numFmtId="167" fontId="28" fillId="0" borderId="0" xfId="0" applyNumberFormat="1" applyFont="1" applyAlignment="1">
      <alignment/>
    </xf>
    <xf numFmtId="164" fontId="36" fillId="0" borderId="0" xfId="0" applyNumberFormat="1" applyFont="1" applyAlignment="1">
      <alignment horizontal="right"/>
    </xf>
    <xf numFmtId="0" fontId="0" fillId="33" borderId="0" xfId="0" applyFill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075"/>
          <c:y val="0.0975"/>
          <c:w val="0.46325"/>
          <c:h val="0.80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Dados!$B$2:$B$6</c:f>
              <c:strCache>
                <c:ptCount val="5"/>
                <c:pt idx="0">
                  <c:v>Bode</c:v>
                </c:pt>
                <c:pt idx="1">
                  <c:v>Coelho</c:v>
                </c:pt>
                <c:pt idx="2">
                  <c:v>Galinha</c:v>
                </c:pt>
                <c:pt idx="3">
                  <c:v>Carneiro</c:v>
                </c:pt>
                <c:pt idx="4">
                  <c:v>Vaca</c:v>
                </c:pt>
              </c:strCache>
            </c:strRef>
          </c:cat>
          <c:val>
            <c:numRef>
              <c:f>Dados!$C$2:$C$6</c:f>
              <c:numCache>
                <c:ptCount val="5"/>
                <c:pt idx="0">
                  <c:v>0.3</c:v>
                </c:pt>
                <c:pt idx="1">
                  <c:v>0.25</c:v>
                </c:pt>
                <c:pt idx="2">
                  <c:v>0.15</c:v>
                </c:pt>
                <c:pt idx="3">
                  <c:v>0.1</c:v>
                </c:pt>
                <c:pt idx="4">
                  <c:v>0.2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"/>
          <c:y val="0.28875"/>
          <c:w val="0.13725"/>
          <c:h val="0.4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075"/>
          <c:y val="0.0975"/>
          <c:w val="0.463"/>
          <c:h val="0.80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Dados!$B$2:$B$6</c:f>
              <c:strCache>
                <c:ptCount val="5"/>
                <c:pt idx="0">
                  <c:v>Bode</c:v>
                </c:pt>
                <c:pt idx="1">
                  <c:v>Coelho</c:v>
                </c:pt>
                <c:pt idx="2">
                  <c:v>Galinha</c:v>
                </c:pt>
                <c:pt idx="3">
                  <c:v>Carneiro</c:v>
                </c:pt>
                <c:pt idx="4">
                  <c:v>Vaca</c:v>
                </c:pt>
              </c:strCache>
            </c:strRef>
          </c:cat>
          <c:val>
            <c:numRef>
              <c:f>Cálculos!$A$2:$A$6</c:f>
              <c:numCache>
                <c:ptCount val="5"/>
                <c:pt idx="0">
                  <c:v>7500</c:v>
                </c:pt>
                <c:pt idx="1">
                  <c:v>2500</c:v>
                </c:pt>
                <c:pt idx="2">
                  <c:v>1250</c:v>
                </c:pt>
                <c:pt idx="3">
                  <c:v>2000</c:v>
                </c:pt>
                <c:pt idx="4">
                  <c:v>696.6656343883657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"/>
          <c:y val="0.28875"/>
          <c:w val="0.13725"/>
          <c:h val="0.4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3"/>
          <c:w val="0.95925"/>
          <c:h val="0.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Dados!$B$2:$B$6</c:f>
              <c:strCache>
                <c:ptCount val="5"/>
                <c:pt idx="0">
                  <c:v>Bode</c:v>
                </c:pt>
                <c:pt idx="1">
                  <c:v>Coelho</c:v>
                </c:pt>
                <c:pt idx="2">
                  <c:v>Galinha</c:v>
                </c:pt>
                <c:pt idx="3">
                  <c:v>Carneiro</c:v>
                </c:pt>
                <c:pt idx="4">
                  <c:v>Vaca</c:v>
                </c:pt>
              </c:strCache>
            </c:strRef>
          </c:cat>
          <c:val>
            <c:numRef>
              <c:f>Cálculos!$F$2:$F$6</c:f>
              <c:numCache>
                <c:ptCount val="5"/>
                <c:pt idx="0">
                  <c:v>0.05263157894736842</c:v>
                </c:pt>
                <c:pt idx="1">
                  <c:v>0.6326530612244898</c:v>
                </c:pt>
                <c:pt idx="2">
                  <c:v>0.1111111111111111</c:v>
                </c:pt>
                <c:pt idx="3">
                  <c:v>0.8</c:v>
                </c:pt>
                <c:pt idx="4">
                  <c:v>2.1250000000000004</c:v>
                </c:pt>
              </c:numCache>
            </c:numRef>
          </c:val>
        </c:ser>
        <c:axId val="33101506"/>
        <c:axId val="29478099"/>
      </c:barChart>
      <c:catAx>
        <c:axId val="33101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78099"/>
        <c:crosses val="autoZero"/>
        <c:auto val="1"/>
        <c:lblOffset val="100"/>
        <c:tickLblSkip val="1"/>
        <c:noMultiLvlLbl val="0"/>
      </c:catAx>
      <c:valAx>
        <c:axId val="294780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01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3"/>
          <c:w val="0.678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Cálculos!$E$1</c:f>
              <c:strCache>
                <c:ptCount val="1"/>
                <c:pt idx="0">
                  <c:v>Faturamento líqüído
mensal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Dados!$B$2:$B$6</c:f>
              <c:strCache>
                <c:ptCount val="5"/>
                <c:pt idx="0">
                  <c:v>Bode</c:v>
                </c:pt>
                <c:pt idx="1">
                  <c:v>Coelho</c:v>
                </c:pt>
                <c:pt idx="2">
                  <c:v>Galinha</c:v>
                </c:pt>
                <c:pt idx="3">
                  <c:v>Carneiro</c:v>
                </c:pt>
                <c:pt idx="4">
                  <c:v>Vaca</c:v>
                </c:pt>
              </c:strCache>
            </c:strRef>
          </c:cat>
          <c:val>
            <c:numRef>
              <c:f>Cálculos!$E$2:$E$6</c:f>
              <c:numCache>
                <c:ptCount val="5"/>
                <c:pt idx="0">
                  <c:v>11250</c:v>
                </c:pt>
                <c:pt idx="1">
                  <c:v>25833.333333333336</c:v>
                </c:pt>
                <c:pt idx="2">
                  <c:v>7500</c:v>
                </c:pt>
                <c:pt idx="3">
                  <c:v>32000</c:v>
                </c:pt>
                <c:pt idx="4">
                  <c:v>47373.263138408875</c:v>
                </c:pt>
              </c:numCache>
            </c:numRef>
          </c:val>
        </c:ser>
        <c:ser>
          <c:idx val="2"/>
          <c:order val="1"/>
          <c:tx>
            <c:strRef>
              <c:f>Cálculos!$G$1</c:f>
              <c:strCache>
                <c:ptCount val="1"/>
                <c:pt idx="0">
                  <c:v>Rateio das despesas 
fixas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Dados!$B$2:$B$6</c:f>
              <c:strCache>
                <c:ptCount val="5"/>
                <c:pt idx="0">
                  <c:v>Bode</c:v>
                </c:pt>
                <c:pt idx="1">
                  <c:v>Coelho</c:v>
                </c:pt>
                <c:pt idx="2">
                  <c:v>Galinha</c:v>
                </c:pt>
                <c:pt idx="3">
                  <c:v>Carneiro</c:v>
                </c:pt>
                <c:pt idx="4">
                  <c:v>Vaca</c:v>
                </c:pt>
              </c:strCache>
            </c:strRef>
          </c:cat>
          <c:val>
            <c:numRef>
              <c:f>Cálculos!$G$2:$G$6</c:f>
              <c:numCache>
                <c:ptCount val="5"/>
                <c:pt idx="0">
                  <c:v>3584.9241803061445</c:v>
                </c:pt>
                <c:pt idx="1">
                  <c:v>8232.048117740036</c:v>
                </c:pt>
                <c:pt idx="2">
                  <c:v>2389.9494535374297</c:v>
                </c:pt>
                <c:pt idx="3">
                  <c:v>10197.117668426366</c:v>
                </c:pt>
                <c:pt idx="4">
                  <c:v>15095.96057999002</c:v>
                </c:pt>
              </c:numCache>
            </c:numRef>
          </c:val>
        </c:ser>
        <c:overlap val="100"/>
        <c:axId val="63976300"/>
        <c:axId val="38915789"/>
      </c:barChart>
      <c:catAx>
        <c:axId val="63976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15789"/>
        <c:crosses val="autoZero"/>
        <c:auto val="1"/>
        <c:lblOffset val="100"/>
        <c:tickLblSkip val="1"/>
        <c:noMultiLvlLbl val="0"/>
      </c:catAx>
      <c:valAx>
        <c:axId val="389157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76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775"/>
          <c:y val="0.3575"/>
          <c:w val="0.2645"/>
          <c:h val="0.2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05"/>
          <c:y val="0.09775"/>
          <c:w val="0.4635"/>
          <c:h val="0.800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Dados!$B$2:$B$6</c:f>
              <c:strCache>
                <c:ptCount val="5"/>
                <c:pt idx="0">
                  <c:v>Bode</c:v>
                </c:pt>
                <c:pt idx="1">
                  <c:v>Coelho</c:v>
                </c:pt>
                <c:pt idx="2">
                  <c:v>Galinha</c:v>
                </c:pt>
                <c:pt idx="3">
                  <c:v>Carneiro</c:v>
                </c:pt>
                <c:pt idx="4">
                  <c:v>Vaca</c:v>
                </c:pt>
              </c:strCache>
            </c:strRef>
          </c:cat>
          <c:val>
            <c:numRef>
              <c:f>Cálculos!$A$9:$A$13</c:f>
              <c:numCache>
                <c:ptCount val="5"/>
                <c:pt idx="0">
                  <c:v>7665.075819693855</c:v>
                </c:pt>
                <c:pt idx="1">
                  <c:v>17601.2852155933</c:v>
                </c:pt>
                <c:pt idx="2">
                  <c:v>5110.05054646257</c:v>
                </c:pt>
                <c:pt idx="3">
                  <c:v>21802.882331573634</c:v>
                </c:pt>
                <c:pt idx="4">
                  <c:v>32277.302558418854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"/>
          <c:y val="0.28875"/>
          <c:w val="0.13725"/>
          <c:h val="0.4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3"/>
          <c:w val="0.95925"/>
          <c:h val="0.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Dados!$B$2:$B$6</c:f>
              <c:strCache>
                <c:ptCount val="5"/>
                <c:pt idx="0">
                  <c:v>Bode</c:v>
                </c:pt>
                <c:pt idx="1">
                  <c:v>Coelho</c:v>
                </c:pt>
                <c:pt idx="2">
                  <c:v>Galinha</c:v>
                </c:pt>
                <c:pt idx="3">
                  <c:v>Carneiro</c:v>
                </c:pt>
                <c:pt idx="4">
                  <c:v>Vaca</c:v>
                </c:pt>
              </c:strCache>
            </c:strRef>
          </c:cat>
          <c:val>
            <c:numRef>
              <c:f>Cálculos!$B$9:$B$13</c:f>
              <c:numCache>
                <c:ptCount val="5"/>
                <c:pt idx="0">
                  <c:v>0.01808327048835783</c:v>
                </c:pt>
                <c:pt idx="1">
                  <c:v>0.0415245470473402</c:v>
                </c:pt>
                <c:pt idx="2">
                  <c:v>0.012055513658905219</c:v>
                </c:pt>
                <c:pt idx="3">
                  <c:v>0.0514368582779956</c:v>
                </c:pt>
                <c:pt idx="4">
                  <c:v>0.07614786944426657</c:v>
                </c:pt>
              </c:numCache>
            </c:numRef>
          </c:val>
        </c:ser>
        <c:axId val="14697782"/>
        <c:axId val="65171175"/>
      </c:barChart>
      <c:catAx>
        <c:axId val="14697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71175"/>
        <c:crosses val="autoZero"/>
        <c:auto val="1"/>
        <c:lblOffset val="100"/>
        <c:tickLblSkip val="1"/>
        <c:noMultiLvlLbl val="0"/>
      </c:catAx>
      <c:valAx>
        <c:axId val="651711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97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3"/>
          <c:w val="0.6435"/>
          <c:h val="0.93"/>
        </c:manualLayout>
      </c:layout>
      <c:lineChart>
        <c:grouping val="standard"/>
        <c:varyColors val="0"/>
        <c:ser>
          <c:idx val="0"/>
          <c:order val="0"/>
          <c:tx>
            <c:strRef>
              <c:f>Cálculos!$C$1</c:f>
              <c:strCache>
                <c:ptCount val="1"/>
                <c:pt idx="0">
                  <c:v>Faturamento bruto 
mensal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Dados!$B$2:$B$6</c:f>
              <c:strCache>
                <c:ptCount val="5"/>
                <c:pt idx="0">
                  <c:v>Bode</c:v>
                </c:pt>
                <c:pt idx="1">
                  <c:v>Coelho</c:v>
                </c:pt>
                <c:pt idx="2">
                  <c:v>Galinha</c:v>
                </c:pt>
                <c:pt idx="3">
                  <c:v>Carneiro</c:v>
                </c:pt>
                <c:pt idx="4">
                  <c:v>Vaca</c:v>
                </c:pt>
              </c:strCache>
            </c:strRef>
          </c:cat>
          <c:val>
            <c:numRef>
              <c:f>Cálculos!$C$2:$C$6</c:f>
              <c:numCache>
                <c:ptCount val="5"/>
                <c:pt idx="0">
                  <c:v>225000</c:v>
                </c:pt>
                <c:pt idx="1">
                  <c:v>66666.66666666667</c:v>
                </c:pt>
                <c:pt idx="2">
                  <c:v>75000</c:v>
                </c:pt>
                <c:pt idx="3">
                  <c:v>72000</c:v>
                </c:pt>
                <c:pt idx="4">
                  <c:v>69666.56343883657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Cálculos!$D$1</c:f>
              <c:strCache>
                <c:ptCount val="1"/>
                <c:pt idx="0">
                  <c:v>Despesa total 
mensal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Dados!$B$2:$B$6</c:f>
              <c:strCache>
                <c:ptCount val="5"/>
                <c:pt idx="0">
                  <c:v>Bode</c:v>
                </c:pt>
                <c:pt idx="1">
                  <c:v>Coelho</c:v>
                </c:pt>
                <c:pt idx="2">
                  <c:v>Galinha</c:v>
                </c:pt>
                <c:pt idx="3">
                  <c:v>Carneiro</c:v>
                </c:pt>
                <c:pt idx="4">
                  <c:v>Vaca</c:v>
                </c:pt>
              </c:strCache>
            </c:strRef>
          </c:cat>
          <c:val>
            <c:numRef>
              <c:f>Cálculos!$D$2:$D$6</c:f>
              <c:numCache>
                <c:ptCount val="5"/>
                <c:pt idx="0">
                  <c:v>213750</c:v>
                </c:pt>
                <c:pt idx="1">
                  <c:v>40833.333333333336</c:v>
                </c:pt>
                <c:pt idx="2">
                  <c:v>67500</c:v>
                </c:pt>
                <c:pt idx="3">
                  <c:v>40000</c:v>
                </c:pt>
                <c:pt idx="4">
                  <c:v>22293.3003004277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Cálculos!$E$1</c:f>
              <c:strCache>
                <c:ptCount val="1"/>
                <c:pt idx="0">
                  <c:v>Faturamento líqüído
mensal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Dados!$B$2:$B$6</c:f>
              <c:strCache>
                <c:ptCount val="5"/>
                <c:pt idx="0">
                  <c:v>Bode</c:v>
                </c:pt>
                <c:pt idx="1">
                  <c:v>Coelho</c:v>
                </c:pt>
                <c:pt idx="2">
                  <c:v>Galinha</c:v>
                </c:pt>
                <c:pt idx="3">
                  <c:v>Carneiro</c:v>
                </c:pt>
                <c:pt idx="4">
                  <c:v>Vaca</c:v>
                </c:pt>
              </c:strCache>
            </c:strRef>
          </c:cat>
          <c:val>
            <c:numRef>
              <c:f>Cálculos!$E$2:$E$6</c:f>
              <c:numCache>
                <c:ptCount val="5"/>
                <c:pt idx="0">
                  <c:v>11250</c:v>
                </c:pt>
                <c:pt idx="1">
                  <c:v>25833.333333333336</c:v>
                </c:pt>
                <c:pt idx="2">
                  <c:v>7500</c:v>
                </c:pt>
                <c:pt idx="3">
                  <c:v>32000</c:v>
                </c:pt>
                <c:pt idx="4">
                  <c:v>47373.263138408875</c:v>
                </c:pt>
              </c:numCache>
            </c:numRef>
          </c:val>
          <c:smooth val="0"/>
        </c:ser>
        <c:marker val="1"/>
        <c:axId val="49669664"/>
        <c:axId val="44373793"/>
      </c:lineChart>
      <c:catAx>
        <c:axId val="4966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73793"/>
        <c:crosses val="autoZero"/>
        <c:auto val="1"/>
        <c:lblOffset val="100"/>
        <c:tickLblSkip val="1"/>
        <c:noMultiLvlLbl val="0"/>
      </c:catAx>
      <c:valAx>
        <c:axId val="443737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69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975"/>
          <c:y val="0.28875"/>
          <c:w val="0.30025"/>
          <c:h val="0.4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0</xdr:colOff>
      <xdr:row>17</xdr:row>
      <xdr:rowOff>0</xdr:rowOff>
    </xdr:to>
    <xdr:graphicFrame>
      <xdr:nvGraphicFramePr>
        <xdr:cNvPr id="1" name="Chart 2"/>
        <xdr:cNvGraphicFramePr/>
      </xdr:nvGraphicFramePr>
      <xdr:xfrm>
        <a:off x="0" y="381000"/>
        <a:ext cx="48768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8</xdr:col>
      <xdr:colOff>0</xdr:colOff>
      <xdr:row>35</xdr:row>
      <xdr:rowOff>0</xdr:rowOff>
    </xdr:to>
    <xdr:graphicFrame>
      <xdr:nvGraphicFramePr>
        <xdr:cNvPr id="2" name="Chart 3"/>
        <xdr:cNvGraphicFramePr/>
      </xdr:nvGraphicFramePr>
      <xdr:xfrm>
        <a:off x="0" y="3810000"/>
        <a:ext cx="48768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3" name="Chart 5"/>
        <xdr:cNvGraphicFramePr/>
      </xdr:nvGraphicFramePr>
      <xdr:xfrm>
        <a:off x="0" y="10668000"/>
        <a:ext cx="48768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0</xdr:colOff>
      <xdr:row>89</xdr:row>
      <xdr:rowOff>0</xdr:rowOff>
    </xdr:to>
    <xdr:graphicFrame>
      <xdr:nvGraphicFramePr>
        <xdr:cNvPr id="4" name="Chart 6"/>
        <xdr:cNvGraphicFramePr/>
      </xdr:nvGraphicFramePr>
      <xdr:xfrm>
        <a:off x="0" y="14097000"/>
        <a:ext cx="487680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0</xdr:colOff>
      <xdr:row>107</xdr:row>
      <xdr:rowOff>0</xdr:rowOff>
    </xdr:to>
    <xdr:graphicFrame>
      <xdr:nvGraphicFramePr>
        <xdr:cNvPr id="5" name="Chart 7"/>
        <xdr:cNvGraphicFramePr/>
      </xdr:nvGraphicFramePr>
      <xdr:xfrm>
        <a:off x="0" y="17526000"/>
        <a:ext cx="487680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8</xdr:col>
      <xdr:colOff>0</xdr:colOff>
      <xdr:row>125</xdr:row>
      <xdr:rowOff>0</xdr:rowOff>
    </xdr:to>
    <xdr:graphicFrame>
      <xdr:nvGraphicFramePr>
        <xdr:cNvPr id="6" name="Chart 8"/>
        <xdr:cNvGraphicFramePr/>
      </xdr:nvGraphicFramePr>
      <xdr:xfrm>
        <a:off x="0" y="20955000"/>
        <a:ext cx="4876800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8</xdr:col>
      <xdr:colOff>0</xdr:colOff>
      <xdr:row>53</xdr:row>
      <xdr:rowOff>0</xdr:rowOff>
    </xdr:to>
    <xdr:graphicFrame>
      <xdr:nvGraphicFramePr>
        <xdr:cNvPr id="7" name="Chart 9"/>
        <xdr:cNvGraphicFramePr/>
      </xdr:nvGraphicFramePr>
      <xdr:xfrm>
        <a:off x="0" y="7239000"/>
        <a:ext cx="4876800" cy="2857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200" zoomScaleNormal="200" zoomScalePageLayoutView="0" workbookViewId="0" topLeftCell="A2">
      <selection activeCell="B13" sqref="B13"/>
    </sheetView>
  </sheetViews>
  <sheetFormatPr defaultColWidth="9.140625" defaultRowHeight="15"/>
  <cols>
    <col min="1" max="1" width="25.140625" style="0" customWidth="1"/>
    <col min="2" max="2" width="25.28125" style="0" customWidth="1"/>
    <col min="3" max="3" width="24.00390625" style="0" customWidth="1"/>
    <col min="4" max="4" width="22.28125" style="0" customWidth="1"/>
    <col min="5" max="5" width="31.00390625" style="0" customWidth="1"/>
    <col min="6" max="6" width="24.57421875" style="0" customWidth="1"/>
    <col min="7" max="7" width="26.421875" style="0" customWidth="1"/>
    <col min="8" max="9" width="30.00390625" style="0" customWidth="1"/>
    <col min="10" max="10" width="27.00390625" style="0" customWidth="1"/>
  </cols>
  <sheetData>
    <row r="1" spans="1:3" ht="30" customHeight="1">
      <c r="A1" s="12" t="s">
        <v>39</v>
      </c>
      <c r="B1" s="12" t="s">
        <v>38</v>
      </c>
      <c r="C1" s="11" t="s">
        <v>41</v>
      </c>
    </row>
    <row r="2" spans="1:6" ht="15">
      <c r="A2" s="9" t="s">
        <v>3</v>
      </c>
      <c r="B2" s="9" t="s">
        <v>33</v>
      </c>
      <c r="C2" s="13">
        <v>0.3</v>
      </c>
      <c r="E2" s="16" t="s">
        <v>40</v>
      </c>
      <c r="F2" s="17">
        <v>10000</v>
      </c>
    </row>
    <row r="3" spans="1:6" ht="15">
      <c r="A3" s="9" t="s">
        <v>4</v>
      </c>
      <c r="B3" s="9" t="s">
        <v>34</v>
      </c>
      <c r="C3" s="13">
        <v>0.25</v>
      </c>
      <c r="E3" s="16" t="s">
        <v>46</v>
      </c>
      <c r="F3" s="19">
        <v>1</v>
      </c>
    </row>
    <row r="4" spans="1:6" ht="15">
      <c r="A4" s="9" t="s">
        <v>5</v>
      </c>
      <c r="B4" s="9" t="s">
        <v>35</v>
      </c>
      <c r="C4" s="13">
        <v>0.15</v>
      </c>
      <c r="E4" s="16" t="s">
        <v>47</v>
      </c>
      <c r="F4" s="19">
        <v>0.1</v>
      </c>
    </row>
    <row r="5" spans="1:3" ht="15">
      <c r="A5" s="9" t="s">
        <v>6</v>
      </c>
      <c r="B5" s="9" t="s">
        <v>36</v>
      </c>
      <c r="C5" s="13">
        <v>0.1</v>
      </c>
    </row>
    <row r="6" spans="1:3" ht="15">
      <c r="A6" s="9" t="s">
        <v>7</v>
      </c>
      <c r="B6" s="9" t="s">
        <v>32</v>
      </c>
      <c r="C6" s="13">
        <v>0.2</v>
      </c>
    </row>
    <row r="7" spans="1:2" ht="15">
      <c r="A7" s="1"/>
      <c r="B7" s="1"/>
    </row>
    <row r="8" spans="1:7" ht="30">
      <c r="A8" s="3" t="s">
        <v>8</v>
      </c>
      <c r="B8" s="3" t="s">
        <v>9</v>
      </c>
      <c r="C8" s="3" t="s">
        <v>10</v>
      </c>
      <c r="D8" s="3" t="s">
        <v>11</v>
      </c>
      <c r="E8" s="3" t="s">
        <v>12</v>
      </c>
      <c r="F8" s="3" t="s">
        <v>13</v>
      </c>
      <c r="G8" s="3" t="s">
        <v>24</v>
      </c>
    </row>
    <row r="9" spans="1:7" ht="15">
      <c r="A9" s="14">
        <f>C2*$F$2</f>
        <v>3000</v>
      </c>
      <c r="B9" s="20">
        <v>0.4</v>
      </c>
      <c r="C9" s="4">
        <v>200</v>
      </c>
      <c r="D9" s="4">
        <v>50</v>
      </c>
      <c r="E9" s="5">
        <v>4</v>
      </c>
      <c r="F9" s="5">
        <v>18</v>
      </c>
      <c r="G9" s="5">
        <v>70</v>
      </c>
    </row>
    <row r="10" spans="1:7" ht="15">
      <c r="A10" s="14">
        <f>C3*$F$2</f>
        <v>2500</v>
      </c>
      <c r="B10" s="20">
        <v>1</v>
      </c>
      <c r="C10" s="4">
        <v>180</v>
      </c>
      <c r="D10" s="4">
        <v>80</v>
      </c>
      <c r="E10" s="5">
        <v>2</v>
      </c>
      <c r="F10" s="5">
        <v>13</v>
      </c>
      <c r="G10" s="5">
        <v>20</v>
      </c>
    </row>
    <row r="11" spans="1:7" ht="15">
      <c r="A11" s="14">
        <f>C4*$F$2</f>
        <v>1500</v>
      </c>
      <c r="B11" s="20">
        <v>1.2</v>
      </c>
      <c r="C11" s="4">
        <v>20</v>
      </c>
      <c r="D11" s="4">
        <v>5</v>
      </c>
      <c r="E11" s="5">
        <v>8</v>
      </c>
      <c r="F11" s="5">
        <v>9</v>
      </c>
      <c r="G11" s="5">
        <v>30</v>
      </c>
    </row>
    <row r="12" spans="1:7" ht="15">
      <c r="A12" s="14">
        <f>C5*$F$2</f>
        <v>1000</v>
      </c>
      <c r="B12" s="20">
        <v>0.5</v>
      </c>
      <c r="C12" s="4">
        <v>50</v>
      </c>
      <c r="D12" s="4">
        <v>20</v>
      </c>
      <c r="E12" s="5">
        <v>3</v>
      </c>
      <c r="F12" s="5">
        <v>11</v>
      </c>
      <c r="G12" s="5">
        <v>15</v>
      </c>
    </row>
    <row r="13" spans="1:7" ht="15">
      <c r="A13" s="14">
        <f>C6*$F$2</f>
        <v>2000</v>
      </c>
      <c r="B13" s="20">
        <v>2.8708176509322016</v>
      </c>
      <c r="C13" s="4">
        <v>300</v>
      </c>
      <c r="D13" s="4">
        <v>200</v>
      </c>
      <c r="E13" s="5">
        <v>5</v>
      </c>
      <c r="F13" s="5">
        <v>22</v>
      </c>
      <c r="G13" s="5">
        <v>100</v>
      </c>
    </row>
    <row r="15" spans="1:2" ht="30" customHeight="1">
      <c r="A15" s="22" t="s">
        <v>37</v>
      </c>
      <c r="B15" s="22"/>
    </row>
    <row r="16" spans="1:2" ht="15">
      <c r="A16" s="4" t="s">
        <v>0</v>
      </c>
      <c r="B16" s="6">
        <f>F2*F3</f>
        <v>10000</v>
      </c>
    </row>
    <row r="17" spans="1:2" ht="15">
      <c r="A17" s="10" t="s">
        <v>1</v>
      </c>
      <c r="B17" s="21">
        <f>F4*F2</f>
        <v>1000</v>
      </c>
    </row>
    <row r="18" spans="1:2" ht="15">
      <c r="A18" s="10" t="s">
        <v>2</v>
      </c>
      <c r="B18" s="7">
        <v>25000</v>
      </c>
    </row>
    <row r="19" spans="1:2" ht="15">
      <c r="A19" s="10" t="s">
        <v>20</v>
      </c>
      <c r="B19" s="7">
        <v>3500</v>
      </c>
    </row>
    <row r="21" ht="15">
      <c r="B21" s="6">
        <f>SUM(B16:B19)</f>
        <v>39500</v>
      </c>
    </row>
    <row r="28" ht="15">
      <c r="A28" s="2"/>
    </row>
  </sheetData>
  <sheetProtection/>
  <mergeCells count="1"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="200" zoomScaleNormal="200" zoomScalePageLayoutView="0" workbookViewId="0" topLeftCell="A7">
      <selection activeCell="A16" sqref="A16"/>
    </sheetView>
  </sheetViews>
  <sheetFormatPr defaultColWidth="9.140625" defaultRowHeight="15"/>
  <cols>
    <col min="1" max="1" width="18.00390625" style="0" customWidth="1"/>
    <col min="2" max="2" width="21.421875" style="0" customWidth="1"/>
    <col min="3" max="3" width="24.421875" style="0" customWidth="1"/>
    <col min="4" max="4" width="22.00390625" style="0" customWidth="1"/>
    <col min="5" max="5" width="22.140625" style="0" customWidth="1"/>
    <col min="6" max="6" width="20.57421875" style="0" customWidth="1"/>
    <col min="7" max="7" width="20.140625" style="0" customWidth="1"/>
  </cols>
  <sheetData>
    <row r="1" spans="1:7" ht="30" customHeight="1">
      <c r="A1" s="3" t="s">
        <v>14</v>
      </c>
      <c r="B1" s="3" t="s">
        <v>15</v>
      </c>
      <c r="C1" s="3" t="s">
        <v>16</v>
      </c>
      <c r="D1" s="3" t="s">
        <v>17</v>
      </c>
      <c r="E1" s="3" t="s">
        <v>18</v>
      </c>
      <c r="F1" s="3" t="s">
        <v>25</v>
      </c>
      <c r="G1" s="3" t="s">
        <v>19</v>
      </c>
    </row>
    <row r="2" spans="1:7" ht="15">
      <c r="A2" s="15">
        <f>Dados!A9/Dados!B9</f>
        <v>7500</v>
      </c>
      <c r="B2" s="15">
        <f>A2*30/Dados!C9</f>
        <v>1125</v>
      </c>
      <c r="C2" s="18">
        <f>B2*Dados!D9*Dados!E9</f>
        <v>225000</v>
      </c>
      <c r="D2" s="6">
        <f>A2*Dados!F9+Cálculos!B2*Dados!G9</f>
        <v>213750</v>
      </c>
      <c r="E2" s="6">
        <f>C2-D2</f>
        <v>11250</v>
      </c>
      <c r="F2" s="8">
        <f>E2/D2</f>
        <v>0.05263157894736842</v>
      </c>
      <c r="G2" s="6">
        <f>SUM(Dados!$B$16:$B$19)*E2/SUM($E$2:$E$6)</f>
        <v>3584.9241803061445</v>
      </c>
    </row>
    <row r="3" spans="1:7" ht="15">
      <c r="A3" s="15">
        <f>Dados!A10/Dados!B10</f>
        <v>2500</v>
      </c>
      <c r="B3" s="15">
        <f>A3*30/Dados!C10</f>
        <v>416.6666666666667</v>
      </c>
      <c r="C3" s="18">
        <f>B3*Dados!D10*Dados!E10</f>
        <v>66666.66666666667</v>
      </c>
      <c r="D3" s="6">
        <f>A3*Dados!F10+Cálculos!B3*Dados!G10</f>
        <v>40833.333333333336</v>
      </c>
      <c r="E3" s="6">
        <f>C3-D3</f>
        <v>25833.333333333336</v>
      </c>
      <c r="F3" s="8">
        <f>E3/D3</f>
        <v>0.6326530612244898</v>
      </c>
      <c r="G3" s="6">
        <f>SUM(Dados!$B$16:$B$19)*E3/SUM($E$2:$E$6)</f>
        <v>8232.048117740036</v>
      </c>
    </row>
    <row r="4" spans="1:7" ht="15">
      <c r="A4" s="15">
        <f>Dados!A11/Dados!B11</f>
        <v>1250</v>
      </c>
      <c r="B4" s="15">
        <f>A4*30/Dados!C11</f>
        <v>1875</v>
      </c>
      <c r="C4" s="18">
        <f>B4*Dados!D11*Dados!E11</f>
        <v>75000</v>
      </c>
      <c r="D4" s="6">
        <f>A4*Dados!F11+Cálculos!B4*Dados!G11</f>
        <v>67500</v>
      </c>
      <c r="E4" s="6">
        <f>C4-D4</f>
        <v>7500</v>
      </c>
      <c r="F4" s="8">
        <f>E4/D4</f>
        <v>0.1111111111111111</v>
      </c>
      <c r="G4" s="6">
        <f>SUM(Dados!$B$16:$B$19)*E4/SUM($E$2:$E$6)</f>
        <v>2389.9494535374297</v>
      </c>
    </row>
    <row r="5" spans="1:7" ht="15">
      <c r="A5" s="15">
        <f>Dados!A12/Dados!B12</f>
        <v>2000</v>
      </c>
      <c r="B5" s="15">
        <f>A5*30/Dados!C12</f>
        <v>1200</v>
      </c>
      <c r="C5" s="18">
        <f>B5*Dados!D12*Dados!E12</f>
        <v>72000</v>
      </c>
      <c r="D5" s="6">
        <f>A5*Dados!F12+Cálculos!B5*Dados!G12</f>
        <v>40000</v>
      </c>
      <c r="E5" s="6">
        <f>C5-D5</f>
        <v>32000</v>
      </c>
      <c r="F5" s="8">
        <f>E5/D5</f>
        <v>0.8</v>
      </c>
      <c r="G5" s="6">
        <f>SUM(Dados!$B$16:$B$19)*E5/SUM($E$2:$E$6)</f>
        <v>10197.117668426366</v>
      </c>
    </row>
    <row r="6" spans="1:7" ht="15">
      <c r="A6" s="15">
        <f>Dados!A13/Dados!B13</f>
        <v>696.6656343883657</v>
      </c>
      <c r="B6" s="15">
        <f>A6*30/Dados!C13</f>
        <v>69.66656343883656</v>
      </c>
      <c r="C6" s="18">
        <f>B6*Dados!D13*Dados!E13</f>
        <v>69666.56343883657</v>
      </c>
      <c r="D6" s="6">
        <f>A6*Dados!F13+Cálculos!B6*Dados!G13</f>
        <v>22293.3003004277</v>
      </c>
      <c r="E6" s="6">
        <f>C6-D6</f>
        <v>47373.263138408875</v>
      </c>
      <c r="F6" s="8">
        <f>E6/D6</f>
        <v>2.1250000000000004</v>
      </c>
      <c r="G6" s="6">
        <f>SUM(Dados!$B$16:$B$19)*E6/SUM($E$2:$E$6)</f>
        <v>15095.96057999002</v>
      </c>
    </row>
    <row r="8" spans="1:2" ht="30" customHeight="1">
      <c r="A8" s="3" t="s">
        <v>27</v>
      </c>
      <c r="B8" s="3" t="s">
        <v>28</v>
      </c>
    </row>
    <row r="9" spans="1:2" ht="15">
      <c r="A9" s="6">
        <f>E2-G2</f>
        <v>7665.075819693855</v>
      </c>
      <c r="B9" s="8">
        <f>A9/(SUM(Dados!$B$16:$B$19)+SUM($D$2:$D$6))</f>
        <v>0.01808327048835783</v>
      </c>
    </row>
    <row r="10" spans="1:2" ht="15">
      <c r="A10" s="6">
        <f>E3-G3</f>
        <v>17601.2852155933</v>
      </c>
      <c r="B10" s="8">
        <f>A10/(SUM(Dados!$B$16:$B$19)+SUM($D$2:$D$6))</f>
        <v>0.0415245470473402</v>
      </c>
    </row>
    <row r="11" spans="1:2" ht="15">
      <c r="A11" s="6">
        <f>E4-G4</f>
        <v>5110.05054646257</v>
      </c>
      <c r="B11" s="8">
        <f>A11/(SUM(Dados!$B$16:$B$19)+SUM($D$2:$D$6))</f>
        <v>0.012055513658905219</v>
      </c>
    </row>
    <row r="12" spans="1:2" ht="15">
      <c r="A12" s="6">
        <f>E5-G5</f>
        <v>21802.882331573634</v>
      </c>
      <c r="B12" s="8">
        <f>A12/(SUM(Dados!$B$16:$B$19)+SUM($D$2:$D$6))</f>
        <v>0.0514368582779956</v>
      </c>
    </row>
    <row r="13" spans="1:2" ht="15">
      <c r="A13" s="6">
        <f>E6-G6</f>
        <v>32277.302558418854</v>
      </c>
      <c r="B13" s="8">
        <f>A13/(SUM(Dados!$B$16:$B$19)+SUM($D$2:$D$6))</f>
        <v>0.07614786944426657</v>
      </c>
    </row>
    <row r="15" spans="1:4" ht="30" customHeight="1">
      <c r="A15" s="12" t="s">
        <v>42</v>
      </c>
      <c r="B15" s="3" t="s">
        <v>45</v>
      </c>
      <c r="C15" s="3" t="s">
        <v>43</v>
      </c>
      <c r="D15" s="3" t="s">
        <v>44</v>
      </c>
    </row>
    <row r="16" spans="1:4" ht="15">
      <c r="A16" s="6">
        <f>SUM(C2:C6)</f>
        <v>508333.23010550323</v>
      </c>
      <c r="B16" s="6">
        <f>SUM(D2:D6)+SUM(Dados!B16:B19)</f>
        <v>423876.6336337611</v>
      </c>
      <c r="C16" s="6">
        <f>A16-B16</f>
        <v>84456.59647174214</v>
      </c>
      <c r="D16" s="8">
        <f>C16/B16</f>
        <v>0.19924805891686528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9"/>
  <sheetViews>
    <sheetView zoomScalePageLayoutView="0" workbookViewId="0" topLeftCell="A69">
      <selection activeCell="A96" sqref="A96"/>
    </sheetView>
  </sheetViews>
  <sheetFormatPr defaultColWidth="9.140625" defaultRowHeight="15"/>
  <sheetData>
    <row r="1" ht="15">
      <c r="A1" t="s">
        <v>21</v>
      </c>
    </row>
    <row r="19" ht="15">
      <c r="A19" t="s">
        <v>22</v>
      </c>
    </row>
    <row r="37" ht="15">
      <c r="A37" t="s">
        <v>23</v>
      </c>
    </row>
    <row r="55" ht="15">
      <c r="A55" t="s">
        <v>29</v>
      </c>
    </row>
    <row r="73" ht="15">
      <c r="A73" t="s">
        <v>30</v>
      </c>
    </row>
    <row r="91" ht="15">
      <c r="A91" t="s">
        <v>26</v>
      </c>
    </row>
    <row r="109" ht="15">
      <c r="A109" t="s">
        <v>31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Ramos</dc:creator>
  <cp:keywords/>
  <dc:description/>
  <cp:lastModifiedBy>Marcus Ramos</cp:lastModifiedBy>
  <dcterms:created xsi:type="dcterms:W3CDTF">2009-05-18T19:26:24Z</dcterms:created>
  <dcterms:modified xsi:type="dcterms:W3CDTF">2009-05-25T12:50:39Z</dcterms:modified>
  <cp:category/>
  <cp:version/>
  <cp:contentType/>
  <cp:contentStatus/>
</cp:coreProperties>
</file>